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Leo\Excel-Files zur digitalen Auswertung\"/>
    </mc:Choice>
  </mc:AlternateContent>
  <xr:revisionPtr revIDLastSave="0" documentId="13_ncr:1_{F3B800DB-CF2C-4022-964E-6860EDA5F153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V1 - Messwerte" sheetId="1" r:id="rId1"/>
    <sheet name="V1 - Berechnungen" sheetId="2" r:id="rId2"/>
    <sheet name="V2 - Messwerte" sheetId="3" r:id="rId3"/>
    <sheet name="V2 - Berechnung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D6" i="4"/>
  <c r="D5" i="4"/>
  <c r="F27" i="2"/>
  <c r="F28" i="2" s="1"/>
  <c r="F21" i="2"/>
  <c r="F22" i="2" s="1"/>
  <c r="F15" i="2"/>
  <c r="F16" i="2" s="1"/>
  <c r="F29" i="2"/>
  <c r="F23" i="2"/>
  <c r="D8" i="2"/>
  <c r="D9" i="2" s="1"/>
  <c r="D10" i="2" s="1"/>
  <c r="E31" i="2" s="1"/>
  <c r="D5" i="2"/>
  <c r="D6" i="2" s="1"/>
  <c r="D7" i="2" s="1"/>
  <c r="E25" i="2" s="1"/>
  <c r="F25" i="2" s="1"/>
  <c r="D2" i="2"/>
  <c r="D3" i="2" s="1"/>
  <c r="D4" i="2" s="1"/>
  <c r="E19" i="2" s="1"/>
  <c r="F19" i="2" s="1"/>
  <c r="F14" i="2"/>
  <c r="F17" i="2"/>
  <c r="F31" i="2" l="1"/>
  <c r="F18" i="2"/>
  <c r="F24" i="2" s="1"/>
  <c r="F30" i="2" s="1"/>
  <c r="E32" i="2" l="1"/>
  <c r="F32" i="2" s="1"/>
  <c r="C7" i="4" s="1"/>
  <c r="E7" i="4" s="1"/>
  <c r="F7" i="4" s="1"/>
  <c r="E26" i="2"/>
  <c r="F26" i="2" s="1"/>
  <c r="C6" i="4" s="1"/>
  <c r="E6" i="4" s="1"/>
  <c r="F6" i="4" s="1"/>
  <c r="E20" i="2"/>
  <c r="F20" i="2" s="1"/>
  <c r="C5" i="4" s="1"/>
  <c r="E5" i="4" s="1"/>
</calcChain>
</file>

<file path=xl/sharedStrings.xml><?xml version="1.0" encoding="utf-8"?>
<sst xmlns="http://schemas.openxmlformats.org/spreadsheetml/2006/main" count="75" uniqueCount="36">
  <si>
    <t>Probestelle</t>
  </si>
  <si>
    <t>Messpunkt Neunkirchen</t>
  </si>
  <si>
    <t>Messpunkt oberhalb des Klärwerks</t>
  </si>
  <si>
    <t>Messpunkt unterhalb des Klärwerks</t>
  </si>
  <si>
    <t>1. Messung (sec/2m)</t>
  </si>
  <si>
    <t>2. Messung (sec/2m)</t>
  </si>
  <si>
    <t>3. Messung (sec/2m)</t>
  </si>
  <si>
    <t>4. Messung (sec/2m)</t>
  </si>
  <si>
    <t>5. Messung (sec/2m)</t>
  </si>
  <si>
    <t>Höhe</t>
  </si>
  <si>
    <t>Breite</t>
  </si>
  <si>
    <t>Abmessungen der Blechdose (in cm)</t>
  </si>
  <si>
    <t>Beprobungsdauer in min und sec</t>
  </si>
  <si>
    <t>Abstand zwischen Wasseroberfläche und Oberkante des Manta-Trawls (in cm)</t>
  </si>
  <si>
    <t>Einbezug des Abstands zwischen Wasseroberfläche und Oberkante des Manta-Trawls (in cm)</t>
  </si>
  <si>
    <t>Strömungsgeschwindigkeit (in m/s und cm/s)</t>
  </si>
  <si>
    <t>durchschnittliche Dauer für das Zurücklegen von 2 Metern (in sec)</t>
  </si>
  <si>
    <t>durchschnittliche Dauer für das Zurücklegen von 1 Metern (in sec)</t>
  </si>
  <si>
    <t>durchschnittliche Strömungsgeschwindigkeit (m/sec)</t>
  </si>
  <si>
    <t>Messpunkt NK</t>
  </si>
  <si>
    <t>Messpunkt O</t>
  </si>
  <si>
    <t>Messpunkt U</t>
  </si>
  <si>
    <t>Messpunkt Neunkirchen (in cm)</t>
  </si>
  <si>
    <t>Messpunkt oberhalb des Klärwerks (in cm)</t>
  </si>
  <si>
    <t>Messpunkt unterhalb des Klärwerks (in cm)</t>
  </si>
  <si>
    <t>Abstand Wasseroberfläche - Manta-Trawl</t>
  </si>
  <si>
    <t>nicht identifizierbare Partikel</t>
  </si>
  <si>
    <t>beprobtes Wasservolumen in Liter</t>
  </si>
  <si>
    <t>Plastikpartikel &lt;5 mm</t>
  </si>
  <si>
    <t>Mikroplastik-partikel pro Liter</t>
  </si>
  <si>
    <t>Mikroplastik-partikel pro Kubikmeter</t>
  </si>
  <si>
    <t>Plastikpartikel &gt;5 mm</t>
  </si>
  <si>
    <t>selbst einzutragende Werte</t>
  </si>
  <si>
    <t>wichtige (Zwischen-)Ergebnisse</t>
  </si>
  <si>
    <r>
      <t>resultierende Querschnittsfläche (in 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</si>
  <si>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beprobtes Wasservolumen (in cm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 xml:space="preserve"> und in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</si>
</sst>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5" borderId="7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1" fontId="1" fillId="0" borderId="5" xfId="0" applyNumberFormat="1" applyFont="1" applyBorder="1" applyAlignment="1">
      <alignment horizontal="center" vertical="center" wrapText="1"/>
    </xf>
    <xf numFmtId="11" fontId="1" fillId="0" borderId="6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/>
    </xf>
    <xf numFmtId="0" fontId="1" fillId="0" borderId="5" xfId="0" applyFont="1" applyBorder="1"/>
    <xf numFmtId="0" fontId="1" fillId="0" borderId="2" xfId="0" applyFont="1" applyBorder="1"/>
    <xf numFmtId="0" fontId="1" fillId="4" borderId="12" xfId="0" applyFont="1" applyFill="1" applyBorder="1"/>
    <xf numFmtId="2" fontId="2" fillId="5" borderId="12" xfId="0" applyNumberFormat="1" applyFont="1" applyFill="1" applyBorder="1" applyAlignment="1">
      <alignment vertical="center"/>
    </xf>
    <xf numFmtId="2" fontId="2" fillId="5" borderId="12" xfId="0" applyNumberFormat="1" applyFont="1" applyFill="1" applyBorder="1" applyAlignment="1">
      <alignment horizontal="right" vertical="center"/>
    </xf>
    <xf numFmtId="0" fontId="5" fillId="4" borderId="6" xfId="0" applyFont="1" applyFill="1" applyBorder="1"/>
    <xf numFmtId="0" fontId="5" fillId="5" borderId="12" xfId="0" applyFont="1" applyFill="1" applyBorder="1"/>
    <xf numFmtId="0" fontId="0" fillId="4" borderId="6" xfId="0" applyFill="1" applyBorder="1"/>
    <xf numFmtId="0" fontId="0" fillId="5" borderId="12" xfId="0" applyFill="1" applyBorder="1"/>
    <xf numFmtId="0" fontId="0" fillId="4" borderId="12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85" zoomScaleNormal="85" workbookViewId="0">
      <selection activeCell="I9" sqref="I9"/>
    </sheetView>
  </sheetViews>
  <sheetFormatPr baseColWidth="10" defaultRowHeight="14.5" x14ac:dyDescent="0.35"/>
  <cols>
    <col min="2" max="2" width="24.26953125" customWidth="1"/>
    <col min="3" max="5" width="14.7265625" customWidth="1"/>
  </cols>
  <sheetData>
    <row r="1" spans="1:9" ht="15" thickBot="1" x14ac:dyDescent="0.4"/>
    <row r="2" spans="1:9" ht="30" customHeight="1" thickBot="1" x14ac:dyDescent="0.4">
      <c r="H2" s="70"/>
      <c r="I2" s="14" t="s">
        <v>32</v>
      </c>
    </row>
    <row r="3" spans="1:9" ht="30" customHeight="1" thickBot="1" x14ac:dyDescent="0.4">
      <c r="B3" s="2"/>
      <c r="C3" s="73" t="s">
        <v>0</v>
      </c>
      <c r="D3" s="73"/>
      <c r="E3" s="73"/>
      <c r="H3" s="71"/>
      <c r="I3" s="14" t="s">
        <v>33</v>
      </c>
    </row>
    <row r="4" spans="1:9" ht="88.5" customHeight="1" thickBot="1" x14ac:dyDescent="0.4">
      <c r="B4" s="2"/>
      <c r="C4" s="4" t="s">
        <v>22</v>
      </c>
      <c r="D4" s="5" t="s">
        <v>23</v>
      </c>
      <c r="E4" s="6" t="s">
        <v>24</v>
      </c>
    </row>
    <row r="5" spans="1:9" ht="47.25" customHeight="1" x14ac:dyDescent="0.35">
      <c r="A5" s="12"/>
      <c r="B5" s="7" t="s">
        <v>25</v>
      </c>
      <c r="C5" s="16">
        <v>2.1</v>
      </c>
      <c r="D5" s="16">
        <v>1.5</v>
      </c>
      <c r="E5" s="17">
        <v>2</v>
      </c>
    </row>
    <row r="9" spans="1:9" ht="16" thickBot="1" x14ac:dyDescent="0.4">
      <c r="B9" s="2"/>
      <c r="C9" s="73" t="s">
        <v>0</v>
      </c>
      <c r="D9" s="73"/>
      <c r="E9" s="73"/>
    </row>
    <row r="10" spans="1:9" ht="45.5" thickBot="1" x14ac:dyDescent="0.4">
      <c r="B10" s="2"/>
      <c r="C10" s="4" t="s">
        <v>1</v>
      </c>
      <c r="D10" s="5" t="s">
        <v>2</v>
      </c>
      <c r="E10" s="6" t="s">
        <v>3</v>
      </c>
    </row>
    <row r="11" spans="1:9" ht="32.25" customHeight="1" thickBot="1" x14ac:dyDescent="0.4">
      <c r="B11" s="10" t="s">
        <v>4</v>
      </c>
      <c r="C11" s="18">
        <v>8.7799999999999994</v>
      </c>
      <c r="D11" s="18">
        <v>4.26</v>
      </c>
      <c r="E11" s="19">
        <v>5.35</v>
      </c>
    </row>
    <row r="12" spans="1:9" ht="32.25" customHeight="1" thickBot="1" x14ac:dyDescent="0.4">
      <c r="B12" s="10" t="s">
        <v>5</v>
      </c>
      <c r="C12" s="18">
        <v>6.13</v>
      </c>
      <c r="D12" s="18">
        <v>5.2</v>
      </c>
      <c r="E12" s="19">
        <v>7.45</v>
      </c>
    </row>
    <row r="13" spans="1:9" ht="32.25" customHeight="1" thickBot="1" x14ac:dyDescent="0.4">
      <c r="B13" s="10" t="s">
        <v>6</v>
      </c>
      <c r="C13" s="18">
        <v>7.78</v>
      </c>
      <c r="D13" s="18">
        <v>3.86</v>
      </c>
      <c r="E13" s="19">
        <v>7.13</v>
      </c>
    </row>
    <row r="14" spans="1:9" ht="32.25" customHeight="1" thickBot="1" x14ac:dyDescent="0.4">
      <c r="B14" s="10" t="s">
        <v>7</v>
      </c>
      <c r="C14" s="18">
        <v>5.15</v>
      </c>
      <c r="D14" s="18">
        <v>4.2</v>
      </c>
      <c r="E14" s="19">
        <v>5.65</v>
      </c>
    </row>
    <row r="15" spans="1:9" ht="32.25" customHeight="1" x14ac:dyDescent="0.35">
      <c r="B15" s="9" t="s">
        <v>8</v>
      </c>
      <c r="C15" s="20">
        <v>4.72</v>
      </c>
      <c r="D15" s="20">
        <v>3.05</v>
      </c>
      <c r="E15" s="21">
        <v>5.05</v>
      </c>
    </row>
  </sheetData>
  <mergeCells count="2">
    <mergeCell ref="C3:E3"/>
    <mergeCell ref="C9:E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topLeftCell="B1" zoomScale="85" zoomScaleNormal="85" workbookViewId="0">
      <selection activeCell="I12" sqref="I12"/>
    </sheetView>
  </sheetViews>
  <sheetFormatPr baseColWidth="10" defaultRowHeight="14.5" x14ac:dyDescent="0.35"/>
  <cols>
    <col min="2" max="2" width="17.1796875" style="15" customWidth="1"/>
    <col min="3" max="3" width="67.54296875" style="15" customWidth="1"/>
    <col min="4" max="6" width="11.453125" style="15"/>
  </cols>
  <sheetData>
    <row r="1" spans="2:10" ht="16" thickBot="1" x14ac:dyDescent="0.4">
      <c r="B1" s="1"/>
      <c r="C1" s="1"/>
      <c r="D1" s="1"/>
      <c r="E1" s="1"/>
      <c r="F1" s="1"/>
      <c r="G1" s="38"/>
      <c r="H1" s="38"/>
      <c r="I1" s="38"/>
      <c r="J1" s="38"/>
    </row>
    <row r="2" spans="2:10" ht="30" customHeight="1" thickBot="1" x14ac:dyDescent="0.4">
      <c r="B2" s="74" t="s">
        <v>19</v>
      </c>
      <c r="C2" s="39" t="s">
        <v>16</v>
      </c>
      <c r="D2" s="83">
        <f>AVERAGE('V1 - Messwerte'!C11:C15)</f>
        <v>6.5120000000000005</v>
      </c>
      <c r="E2" s="83"/>
      <c r="F2" s="83"/>
      <c r="G2" s="38"/>
      <c r="H2" s="68"/>
      <c r="I2" s="40" t="s">
        <v>32</v>
      </c>
      <c r="J2" s="38"/>
    </row>
    <row r="3" spans="2:10" ht="30" customHeight="1" thickBot="1" x14ac:dyDescent="0.4">
      <c r="B3" s="74"/>
      <c r="C3" s="39" t="s">
        <v>17</v>
      </c>
      <c r="D3" s="83">
        <f>D2/2</f>
        <v>3.2560000000000002</v>
      </c>
      <c r="E3" s="83"/>
      <c r="F3" s="83"/>
      <c r="G3" s="38"/>
      <c r="H3" s="69"/>
      <c r="I3" s="40" t="s">
        <v>33</v>
      </c>
      <c r="J3" s="38"/>
    </row>
    <row r="4" spans="2:10" ht="30" customHeight="1" thickBot="1" x14ac:dyDescent="0.4">
      <c r="B4" s="74"/>
      <c r="C4" s="39" t="s">
        <v>18</v>
      </c>
      <c r="D4" s="80">
        <f>1/D3</f>
        <v>0.30712530712530711</v>
      </c>
      <c r="E4" s="81"/>
      <c r="F4" s="82"/>
      <c r="G4" s="38"/>
      <c r="H4" s="38"/>
      <c r="I4" s="38"/>
      <c r="J4" s="38"/>
    </row>
    <row r="5" spans="2:10" ht="30" customHeight="1" x14ac:dyDescent="0.35">
      <c r="B5" s="76" t="s">
        <v>20</v>
      </c>
      <c r="C5" s="58" t="s">
        <v>16</v>
      </c>
      <c r="D5" s="84">
        <f>AVERAGE('V1 - Messwerte'!D11:D15)</f>
        <v>4.1139999999999999</v>
      </c>
      <c r="E5" s="84"/>
      <c r="F5" s="84"/>
      <c r="G5" s="38"/>
      <c r="H5" s="38"/>
      <c r="I5" s="38"/>
      <c r="J5" s="38"/>
    </row>
    <row r="6" spans="2:10" ht="30" customHeight="1" thickBot="1" x14ac:dyDescent="0.4">
      <c r="B6" s="74"/>
      <c r="C6" s="39" t="s">
        <v>17</v>
      </c>
      <c r="D6" s="83">
        <f>D5/2</f>
        <v>2.0569999999999999</v>
      </c>
      <c r="E6" s="83"/>
      <c r="F6" s="83"/>
      <c r="G6" s="38"/>
      <c r="H6" s="38"/>
      <c r="I6" s="38"/>
      <c r="J6" s="38"/>
    </row>
    <row r="7" spans="2:10" ht="30" customHeight="1" thickBot="1" x14ac:dyDescent="0.4">
      <c r="B7" s="77"/>
      <c r="C7" s="60" t="s">
        <v>18</v>
      </c>
      <c r="D7" s="80">
        <f>1/D6</f>
        <v>0.48614487117160915</v>
      </c>
      <c r="E7" s="81"/>
      <c r="F7" s="82"/>
      <c r="G7" s="38"/>
      <c r="H7" s="38"/>
      <c r="I7" s="38"/>
      <c r="J7" s="38"/>
    </row>
    <row r="8" spans="2:10" ht="30" customHeight="1" x14ac:dyDescent="0.35">
      <c r="B8" s="74" t="s">
        <v>21</v>
      </c>
      <c r="C8" s="41" t="s">
        <v>16</v>
      </c>
      <c r="D8" s="79">
        <f>AVERAGE('V1 - Messwerte'!E11:E15)</f>
        <v>6.1259999999999994</v>
      </c>
      <c r="E8" s="79"/>
      <c r="F8" s="79"/>
      <c r="G8" s="38"/>
      <c r="H8" s="38"/>
      <c r="I8" s="38"/>
      <c r="J8" s="38"/>
    </row>
    <row r="9" spans="2:10" ht="30" customHeight="1" thickBot="1" x14ac:dyDescent="0.4">
      <c r="B9" s="74"/>
      <c r="C9" s="41" t="s">
        <v>17</v>
      </c>
      <c r="D9" s="79">
        <f>D8/2</f>
        <v>3.0629999999999997</v>
      </c>
      <c r="E9" s="79"/>
      <c r="F9" s="79"/>
      <c r="G9" s="38"/>
      <c r="H9" s="38"/>
      <c r="I9" s="38"/>
      <c r="J9" s="38"/>
    </row>
    <row r="10" spans="2:10" ht="30" customHeight="1" thickBot="1" x14ac:dyDescent="0.4">
      <c r="B10" s="74"/>
      <c r="C10" s="41" t="s">
        <v>18</v>
      </c>
      <c r="D10" s="80">
        <f>1/D9</f>
        <v>0.32647730982696704</v>
      </c>
      <c r="E10" s="81"/>
      <c r="F10" s="82"/>
      <c r="G10" s="38"/>
      <c r="H10" s="38"/>
      <c r="I10" s="38"/>
      <c r="J10" s="38"/>
    </row>
    <row r="11" spans="2:10" ht="59.25" customHeight="1" thickBot="1" x14ac:dyDescent="0.4">
      <c r="B11" s="1"/>
      <c r="C11" s="1"/>
      <c r="D11" s="1"/>
      <c r="E11" s="1"/>
      <c r="F11" s="1"/>
      <c r="G11" s="38"/>
      <c r="H11" s="38"/>
      <c r="I11" s="38"/>
      <c r="J11" s="38"/>
    </row>
    <row r="12" spans="2:10" ht="30" customHeight="1" thickBot="1" x14ac:dyDescent="0.4">
      <c r="B12" s="63"/>
      <c r="C12" s="78" t="s">
        <v>11</v>
      </c>
      <c r="D12" s="1" t="s">
        <v>9</v>
      </c>
      <c r="E12" s="1"/>
      <c r="F12" s="65">
        <v>18.5</v>
      </c>
      <c r="G12" s="38"/>
      <c r="H12" s="38"/>
      <c r="I12" s="38"/>
      <c r="J12" s="38"/>
    </row>
    <row r="13" spans="2:10" ht="30" customHeight="1" thickBot="1" x14ac:dyDescent="0.4">
      <c r="B13" s="63"/>
      <c r="C13" s="78"/>
      <c r="D13" s="1" t="s">
        <v>10</v>
      </c>
      <c r="E13" s="1"/>
      <c r="F13" s="65">
        <v>26.5</v>
      </c>
      <c r="G13" s="38"/>
      <c r="H13" s="38"/>
      <c r="I13" s="38"/>
      <c r="J13" s="38"/>
    </row>
    <row r="14" spans="2:10" ht="30" customHeight="1" thickBot="1" x14ac:dyDescent="0.4">
      <c r="B14" s="64"/>
      <c r="C14" s="62" t="s">
        <v>12</v>
      </c>
      <c r="D14" s="61"/>
      <c r="E14" s="65">
        <v>30</v>
      </c>
      <c r="F14" s="61">
        <f>E14*60</f>
        <v>1800</v>
      </c>
      <c r="G14" s="38"/>
      <c r="H14" s="38"/>
      <c r="I14" s="38"/>
      <c r="J14" s="38"/>
    </row>
    <row r="15" spans="2:10" ht="30" customHeight="1" x14ac:dyDescent="0.35">
      <c r="B15" s="74" t="s">
        <v>19</v>
      </c>
      <c r="C15" s="42" t="s">
        <v>13</v>
      </c>
      <c r="D15" s="43"/>
      <c r="E15" s="44"/>
      <c r="F15" s="44">
        <f>'V1 - Messwerte'!C5</f>
        <v>2.1</v>
      </c>
      <c r="G15" s="38"/>
      <c r="H15" s="38"/>
      <c r="I15" s="38"/>
      <c r="J15" s="38"/>
    </row>
    <row r="16" spans="2:10" ht="30" customHeight="1" x14ac:dyDescent="0.35">
      <c r="B16" s="74"/>
      <c r="C16" s="75" t="s">
        <v>14</v>
      </c>
      <c r="D16" s="45" t="s">
        <v>9</v>
      </c>
      <c r="E16" s="44"/>
      <c r="F16" s="44">
        <f>F12-F15</f>
        <v>16.399999999999999</v>
      </c>
      <c r="G16" s="38"/>
      <c r="H16" s="38"/>
      <c r="I16" s="38"/>
      <c r="J16" s="38"/>
    </row>
    <row r="17" spans="2:10" ht="30" customHeight="1" x14ac:dyDescent="0.35">
      <c r="B17" s="74"/>
      <c r="C17" s="75"/>
      <c r="D17" s="45" t="s">
        <v>10</v>
      </c>
      <c r="E17" s="44"/>
      <c r="F17" s="44">
        <f>F13</f>
        <v>26.5</v>
      </c>
      <c r="G17" s="38"/>
      <c r="H17" s="38"/>
      <c r="I17" s="38"/>
      <c r="J17" s="38"/>
    </row>
    <row r="18" spans="2:10" ht="30" customHeight="1" x14ac:dyDescent="0.35">
      <c r="B18" s="74"/>
      <c r="C18" s="42" t="s">
        <v>34</v>
      </c>
      <c r="D18" s="43"/>
      <c r="E18" s="44"/>
      <c r="F18" s="46">
        <f>F16*F17</f>
        <v>434.59999999999997</v>
      </c>
      <c r="G18" s="38"/>
      <c r="H18" s="38"/>
      <c r="I18" s="38"/>
      <c r="J18" s="38"/>
    </row>
    <row r="19" spans="2:10" ht="30" customHeight="1" thickBot="1" x14ac:dyDescent="0.4">
      <c r="B19" s="74"/>
      <c r="C19" s="42" t="s">
        <v>15</v>
      </c>
      <c r="D19" s="43"/>
      <c r="E19" s="47">
        <f>D4</f>
        <v>0.30712530712530711</v>
      </c>
      <c r="F19" s="48">
        <f>E19*100</f>
        <v>30.712530712530711</v>
      </c>
      <c r="G19" s="38"/>
      <c r="H19" s="38"/>
      <c r="I19" s="38"/>
      <c r="J19" s="38"/>
    </row>
    <row r="20" spans="2:10" ht="30" customHeight="1" thickBot="1" x14ac:dyDescent="0.4">
      <c r="B20" s="74"/>
      <c r="C20" s="49" t="s">
        <v>35</v>
      </c>
      <c r="D20" s="43"/>
      <c r="E20" s="44">
        <f>F19*F18*F14</f>
        <v>24025798.525798526</v>
      </c>
      <c r="F20" s="67">
        <f>E20/1000</f>
        <v>24025.798525798527</v>
      </c>
      <c r="G20" s="38"/>
      <c r="H20" s="38"/>
      <c r="I20" s="38"/>
      <c r="J20" s="38"/>
    </row>
    <row r="21" spans="2:10" ht="30" customHeight="1" x14ac:dyDescent="0.35">
      <c r="B21" s="76" t="s">
        <v>20</v>
      </c>
      <c r="C21" s="57" t="s">
        <v>13</v>
      </c>
      <c r="D21" s="58"/>
      <c r="E21" s="58"/>
      <c r="F21" s="58">
        <f>'V1 - Messwerte'!D5</f>
        <v>1.5</v>
      </c>
      <c r="G21" s="38"/>
      <c r="H21" s="38"/>
      <c r="I21" s="38"/>
      <c r="J21" s="38"/>
    </row>
    <row r="22" spans="2:10" ht="30" customHeight="1" x14ac:dyDescent="0.35">
      <c r="B22" s="74"/>
      <c r="C22" s="75" t="s">
        <v>14</v>
      </c>
      <c r="D22" s="39" t="s">
        <v>9</v>
      </c>
      <c r="E22" s="39"/>
      <c r="F22" s="39">
        <f>F12-F21</f>
        <v>17</v>
      </c>
      <c r="G22" s="38"/>
      <c r="H22" s="38"/>
      <c r="I22" s="38"/>
      <c r="J22" s="38"/>
    </row>
    <row r="23" spans="2:10" ht="30" customHeight="1" x14ac:dyDescent="0.35">
      <c r="B23" s="74"/>
      <c r="C23" s="75"/>
      <c r="D23" s="39" t="s">
        <v>10</v>
      </c>
      <c r="E23" s="39"/>
      <c r="F23" s="39">
        <f>F13</f>
        <v>26.5</v>
      </c>
      <c r="G23" s="38"/>
      <c r="H23" s="38"/>
      <c r="I23" s="38"/>
      <c r="J23" s="38"/>
    </row>
    <row r="24" spans="2:10" ht="30" customHeight="1" x14ac:dyDescent="0.35">
      <c r="B24" s="74"/>
      <c r="C24" s="42" t="s">
        <v>34</v>
      </c>
      <c r="D24" s="39"/>
      <c r="E24" s="39"/>
      <c r="F24" s="50">
        <f>F22*F23</f>
        <v>450.5</v>
      </c>
      <c r="G24" s="38"/>
      <c r="H24" s="38"/>
      <c r="I24" s="38"/>
      <c r="J24" s="38"/>
    </row>
    <row r="25" spans="2:10" ht="30" customHeight="1" thickBot="1" x14ac:dyDescent="0.4">
      <c r="B25" s="74"/>
      <c r="C25" s="42" t="s">
        <v>15</v>
      </c>
      <c r="D25" s="39"/>
      <c r="E25" s="51">
        <f>D7</f>
        <v>0.48614487117160915</v>
      </c>
      <c r="F25" s="52">
        <f>E25*100</f>
        <v>48.614487117160913</v>
      </c>
      <c r="G25" s="38"/>
      <c r="H25" s="38"/>
      <c r="I25" s="38"/>
      <c r="J25" s="38"/>
    </row>
    <row r="26" spans="2:10" ht="30" customHeight="1" thickBot="1" x14ac:dyDescent="0.4">
      <c r="B26" s="77"/>
      <c r="C26" s="59" t="s">
        <v>35</v>
      </c>
      <c r="D26" s="60"/>
      <c r="E26" s="60">
        <f>F25*F24*F14</f>
        <v>39421487.603305779</v>
      </c>
      <c r="F26" s="66">
        <f>E26/1000</f>
        <v>39421.487603305781</v>
      </c>
      <c r="G26" s="38"/>
      <c r="H26" s="38"/>
      <c r="I26" s="38"/>
      <c r="J26" s="38"/>
    </row>
    <row r="27" spans="2:10" ht="30" customHeight="1" x14ac:dyDescent="0.35">
      <c r="B27" s="74" t="s">
        <v>21</v>
      </c>
      <c r="C27" s="42" t="s">
        <v>13</v>
      </c>
      <c r="D27" s="41"/>
      <c r="E27" s="41"/>
      <c r="F27" s="41">
        <f>'V1 - Messwerte'!E5</f>
        <v>2</v>
      </c>
      <c r="G27" s="38"/>
      <c r="H27" s="38"/>
      <c r="I27" s="38"/>
      <c r="J27" s="38"/>
    </row>
    <row r="28" spans="2:10" ht="30" customHeight="1" x14ac:dyDescent="0.35">
      <c r="B28" s="74"/>
      <c r="C28" s="75" t="s">
        <v>14</v>
      </c>
      <c r="D28" s="41" t="s">
        <v>9</v>
      </c>
      <c r="E28" s="41"/>
      <c r="F28" s="41">
        <f>F12-F27</f>
        <v>16.5</v>
      </c>
      <c r="G28" s="38"/>
      <c r="H28" s="38"/>
      <c r="I28" s="38"/>
      <c r="J28" s="38"/>
    </row>
    <row r="29" spans="2:10" ht="30" customHeight="1" x14ac:dyDescent="0.35">
      <c r="B29" s="74"/>
      <c r="C29" s="75"/>
      <c r="D29" s="41" t="s">
        <v>10</v>
      </c>
      <c r="E29" s="41"/>
      <c r="F29" s="41">
        <f>F13</f>
        <v>26.5</v>
      </c>
      <c r="G29" s="38"/>
      <c r="H29" s="38"/>
      <c r="I29" s="38"/>
      <c r="J29" s="38"/>
    </row>
    <row r="30" spans="2:10" ht="30" customHeight="1" x14ac:dyDescent="0.35">
      <c r="B30" s="74"/>
      <c r="C30" s="42" t="s">
        <v>34</v>
      </c>
      <c r="D30" s="41"/>
      <c r="E30" s="41"/>
      <c r="F30" s="53">
        <f>F28*F29</f>
        <v>437.25</v>
      </c>
      <c r="G30" s="38"/>
      <c r="H30" s="38"/>
      <c r="I30" s="38"/>
      <c r="J30" s="38"/>
    </row>
    <row r="31" spans="2:10" ht="30" customHeight="1" thickBot="1" x14ac:dyDescent="0.4">
      <c r="B31" s="74"/>
      <c r="C31" s="42" t="s">
        <v>15</v>
      </c>
      <c r="D31" s="41"/>
      <c r="E31" s="54">
        <f>D10</f>
        <v>0.32647730982696704</v>
      </c>
      <c r="F31" s="55">
        <f>E31*100</f>
        <v>32.647730982696707</v>
      </c>
      <c r="G31" s="38"/>
      <c r="H31" s="38"/>
      <c r="I31" s="38"/>
      <c r="J31" s="38"/>
    </row>
    <row r="32" spans="2:10" ht="30" customHeight="1" thickBot="1" x14ac:dyDescent="0.4">
      <c r="B32" s="74"/>
      <c r="C32" s="56" t="s">
        <v>35</v>
      </c>
      <c r="D32" s="41"/>
      <c r="E32" s="41">
        <f>F31*F30*F14</f>
        <v>25695396.669931445</v>
      </c>
      <c r="F32" s="66">
        <f>E32/1000</f>
        <v>25695.396669931444</v>
      </c>
      <c r="G32" s="38"/>
      <c r="H32" s="38"/>
      <c r="I32" s="38"/>
      <c r="J32" s="38"/>
    </row>
    <row r="33" spans="2:10" ht="15.5" x14ac:dyDescent="0.35">
      <c r="B33" s="1"/>
      <c r="C33" s="1"/>
      <c r="D33" s="1"/>
      <c r="E33" s="1"/>
      <c r="F33" s="1"/>
      <c r="G33" s="38"/>
      <c r="H33" s="38"/>
      <c r="I33" s="38"/>
      <c r="J33" s="38"/>
    </row>
    <row r="34" spans="2:10" ht="15.5" x14ac:dyDescent="0.35">
      <c r="B34" s="1"/>
      <c r="C34" s="1"/>
      <c r="D34" s="1"/>
      <c r="E34" s="1"/>
      <c r="F34" s="1"/>
      <c r="G34" s="38"/>
      <c r="H34" s="38"/>
      <c r="I34" s="38"/>
      <c r="J34" s="38"/>
    </row>
    <row r="35" spans="2:10" ht="15.5" x14ac:dyDescent="0.35">
      <c r="B35" s="1"/>
      <c r="C35" s="1"/>
      <c r="D35" s="1"/>
      <c r="E35" s="1"/>
      <c r="F35" s="1"/>
      <c r="G35" s="38"/>
      <c r="H35" s="38"/>
      <c r="I35" s="38"/>
      <c r="J35" s="38"/>
    </row>
    <row r="36" spans="2:10" ht="15.5" x14ac:dyDescent="0.35">
      <c r="B36" s="1"/>
      <c r="C36" s="1"/>
      <c r="D36" s="1"/>
      <c r="E36" s="1"/>
      <c r="F36" s="1"/>
      <c r="G36" s="38"/>
      <c r="H36" s="38"/>
      <c r="I36" s="38"/>
      <c r="J36" s="38"/>
    </row>
    <row r="37" spans="2:10" ht="15.5" x14ac:dyDescent="0.35">
      <c r="B37" s="1"/>
      <c r="C37" s="1"/>
      <c r="D37" s="1"/>
      <c r="E37" s="1"/>
      <c r="F37" s="1"/>
      <c r="G37" s="38"/>
      <c r="H37" s="38"/>
      <c r="I37" s="38"/>
      <c r="J37" s="38"/>
    </row>
    <row r="38" spans="2:10" ht="15.5" x14ac:dyDescent="0.35">
      <c r="B38" s="1"/>
      <c r="C38" s="1"/>
      <c r="D38" s="1"/>
      <c r="E38" s="1"/>
      <c r="F38" s="1"/>
      <c r="G38" s="38"/>
      <c r="H38" s="38"/>
      <c r="I38" s="38"/>
      <c r="J38" s="38"/>
    </row>
    <row r="39" spans="2:10" ht="15.5" x14ac:dyDescent="0.35">
      <c r="B39" s="1"/>
      <c r="C39" s="1"/>
      <c r="D39" s="1"/>
      <c r="E39" s="1"/>
      <c r="F39" s="1"/>
      <c r="G39" s="38"/>
      <c r="H39" s="38"/>
      <c r="I39" s="38"/>
      <c r="J39" s="38"/>
    </row>
    <row r="40" spans="2:10" ht="15.5" x14ac:dyDescent="0.35">
      <c r="B40" s="1"/>
      <c r="C40" s="1"/>
      <c r="D40" s="1"/>
      <c r="E40" s="1"/>
      <c r="F40" s="1"/>
      <c r="G40" s="38"/>
      <c r="H40" s="38"/>
      <c r="I40" s="38"/>
      <c r="J40" s="38"/>
    </row>
    <row r="41" spans="2:10" ht="15.5" x14ac:dyDescent="0.35">
      <c r="B41" s="1"/>
      <c r="C41" s="1"/>
      <c r="D41" s="1"/>
      <c r="E41" s="1"/>
      <c r="F41" s="1"/>
      <c r="G41" s="38"/>
      <c r="H41" s="38"/>
      <c r="I41" s="38"/>
      <c r="J41" s="38"/>
    </row>
  </sheetData>
  <mergeCells count="19">
    <mergeCell ref="D8:F8"/>
    <mergeCell ref="D9:F9"/>
    <mergeCell ref="D10:F10"/>
    <mergeCell ref="D2:F2"/>
    <mergeCell ref="D3:F3"/>
    <mergeCell ref="D4:F4"/>
    <mergeCell ref="D5:F5"/>
    <mergeCell ref="D6:F6"/>
    <mergeCell ref="D7:F7"/>
    <mergeCell ref="B27:B32"/>
    <mergeCell ref="C28:C29"/>
    <mergeCell ref="B21:B26"/>
    <mergeCell ref="C22:C23"/>
    <mergeCell ref="B2:B4"/>
    <mergeCell ref="B15:B20"/>
    <mergeCell ref="B8:B10"/>
    <mergeCell ref="B5:B7"/>
    <mergeCell ref="C12:C13"/>
    <mergeCell ref="C16:C1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"/>
  <sheetViews>
    <sheetView workbookViewId="0">
      <selection activeCell="H7" sqref="H7"/>
    </sheetView>
  </sheetViews>
  <sheetFormatPr baseColWidth="10" defaultRowHeight="14.5" x14ac:dyDescent="0.35"/>
  <cols>
    <col min="2" max="2" width="15.1796875" customWidth="1"/>
    <col min="3" max="5" width="16.7265625" customWidth="1"/>
  </cols>
  <sheetData>
    <row r="1" spans="2:8" ht="15" thickBot="1" x14ac:dyDescent="0.4"/>
    <row r="2" spans="2:8" ht="30" customHeight="1" thickBot="1" x14ac:dyDescent="0.4">
      <c r="G2" s="72"/>
      <c r="H2" s="14" t="s">
        <v>32</v>
      </c>
    </row>
    <row r="3" spans="2:8" ht="30" customHeight="1" thickBot="1" x14ac:dyDescent="0.4">
      <c r="G3" s="71"/>
      <c r="H3" s="14" t="s">
        <v>33</v>
      </c>
    </row>
    <row r="4" spans="2:8" ht="46.5" customHeight="1" thickBot="1" x14ac:dyDescent="0.4">
      <c r="B4" s="22"/>
      <c r="C4" s="7" t="s">
        <v>31</v>
      </c>
      <c r="D4" s="7" t="s">
        <v>28</v>
      </c>
      <c r="E4" s="28" t="s">
        <v>26</v>
      </c>
    </row>
    <row r="5" spans="2:8" ht="50.15" customHeight="1" thickBot="1" x14ac:dyDescent="0.4">
      <c r="B5" s="35" t="s">
        <v>1</v>
      </c>
      <c r="C5" s="32">
        <v>0</v>
      </c>
      <c r="D5" s="33">
        <v>0</v>
      </c>
      <c r="E5" s="34">
        <v>0</v>
      </c>
    </row>
    <row r="6" spans="2:8" ht="50.15" customHeight="1" thickBot="1" x14ac:dyDescent="0.4">
      <c r="B6" s="10" t="s">
        <v>2</v>
      </c>
      <c r="C6" s="18">
        <v>3</v>
      </c>
      <c r="D6" s="18">
        <v>4</v>
      </c>
      <c r="E6" s="19">
        <v>3</v>
      </c>
    </row>
    <row r="7" spans="2:8" ht="50.15" customHeight="1" x14ac:dyDescent="0.35">
      <c r="B7" s="9" t="s">
        <v>3</v>
      </c>
      <c r="C7" s="20">
        <v>4</v>
      </c>
      <c r="D7" s="20">
        <v>17</v>
      </c>
      <c r="E7" s="23">
        <v>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9"/>
  <sheetViews>
    <sheetView workbookViewId="0">
      <selection activeCell="H3" activeCellId="1" sqref="H2 H3"/>
    </sheetView>
  </sheetViews>
  <sheetFormatPr baseColWidth="10" defaultRowHeight="14.5" x14ac:dyDescent="0.35"/>
  <cols>
    <col min="2" max="2" width="16" customWidth="1"/>
    <col min="3" max="6" width="16.7265625" customWidth="1"/>
  </cols>
  <sheetData>
    <row r="1" spans="2:9" ht="15" thickBot="1" x14ac:dyDescent="0.4"/>
    <row r="2" spans="2:9" ht="30" customHeight="1" thickBot="1" x14ac:dyDescent="0.4">
      <c r="H2" s="72"/>
      <c r="I2" s="14" t="s">
        <v>32</v>
      </c>
    </row>
    <row r="3" spans="2:9" ht="30" customHeight="1" thickBot="1" x14ac:dyDescent="0.4">
      <c r="H3" s="71"/>
      <c r="I3" s="14" t="s">
        <v>33</v>
      </c>
    </row>
    <row r="4" spans="2:9" ht="45.5" thickBot="1" x14ac:dyDescent="0.4">
      <c r="B4" s="24"/>
      <c r="C4" s="4" t="s">
        <v>27</v>
      </c>
      <c r="D4" s="4" t="s">
        <v>28</v>
      </c>
      <c r="E4" s="4" t="s">
        <v>29</v>
      </c>
      <c r="F4" s="3" t="s">
        <v>30</v>
      </c>
    </row>
    <row r="5" spans="2:9" ht="50.15" customHeight="1" thickBot="1" x14ac:dyDescent="0.4">
      <c r="B5" s="10" t="s">
        <v>1</v>
      </c>
      <c r="C5" s="25">
        <f>'V1 - Berechnungen'!F20</f>
        <v>24025.798525798527</v>
      </c>
      <c r="D5" s="8">
        <f>'V2 - Messwerte'!D5</f>
        <v>0</v>
      </c>
      <c r="E5" s="8">
        <f>D5/C5</f>
        <v>0</v>
      </c>
      <c r="F5" s="29">
        <v>0</v>
      </c>
    </row>
    <row r="6" spans="2:9" ht="50.15" customHeight="1" thickBot="1" x14ac:dyDescent="0.4">
      <c r="B6" s="10" t="s">
        <v>2</v>
      </c>
      <c r="C6" s="26">
        <f>'V1 - Berechnungen'!F26</f>
        <v>39421.487603305781</v>
      </c>
      <c r="D6" s="8">
        <f>'V2 - Messwerte'!D6</f>
        <v>4</v>
      </c>
      <c r="E6" s="36">
        <f t="shared" ref="E6:E7" si="0">D6/C6</f>
        <v>1.0146750524109016E-4</v>
      </c>
      <c r="F6" s="30">
        <f>E6*1000</f>
        <v>0.10146750524109016</v>
      </c>
    </row>
    <row r="7" spans="2:9" ht="50.15" customHeight="1" x14ac:dyDescent="0.35">
      <c r="B7" s="9" t="s">
        <v>3</v>
      </c>
      <c r="C7" s="27">
        <f>'V1 - Berechnungen'!F32</f>
        <v>25695.396669931444</v>
      </c>
      <c r="D7" s="11">
        <f>'V2 - Messwerte'!D7</f>
        <v>17</v>
      </c>
      <c r="E7" s="37">
        <f t="shared" si="0"/>
        <v>6.6159710310653697E-4</v>
      </c>
      <c r="F7" s="31">
        <f>E7*1000</f>
        <v>0.66159710310653697</v>
      </c>
    </row>
    <row r="8" spans="2:9" x14ac:dyDescent="0.35">
      <c r="E8" s="13"/>
      <c r="F8" s="13"/>
    </row>
    <row r="9" spans="2:9" x14ac:dyDescent="0.35">
      <c r="E9" s="13"/>
      <c r="F9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V1 - Messwerte</vt:lpstr>
      <vt:lpstr>V1 - Berechnungen</vt:lpstr>
      <vt:lpstr>V2 - Messwerte</vt:lpstr>
      <vt:lpstr>V2 - Berechnungen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Kreutzer</dc:creator>
  <cp:lastModifiedBy>Leo Kreutzer</cp:lastModifiedBy>
  <dcterms:created xsi:type="dcterms:W3CDTF">2019-04-08T08:10:37Z</dcterms:created>
  <dcterms:modified xsi:type="dcterms:W3CDTF">2019-05-29T12:39:28Z</dcterms:modified>
</cp:coreProperties>
</file>